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n &amp; Diane\Desktop\Diane\"/>
    </mc:Choice>
  </mc:AlternateContent>
  <bookViews>
    <workbookView xWindow="0" yWindow="0" windowWidth="13880" windowHeight="4130" activeTab="1"/>
  </bookViews>
  <sheets>
    <sheet name="PCL" sheetId="1" r:id="rId1"/>
    <sheet name="Instructors" sheetId="2" r:id="rId2"/>
    <sheet name="Sheet3" sheetId="3" r:id="rId3"/>
  </sheets>
  <definedNames>
    <definedName name="_xlnm.Print_Area" localSheetId="1">Instructors!$A$1:$H$25</definedName>
    <definedName name="_xlnm.Print_Area" localSheetId="0">PCL!$A$1:$H$31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C13" i="2" s="1"/>
  <c r="B14" i="2"/>
  <c r="B15" i="2"/>
  <c r="C15" i="2" s="1"/>
  <c r="B16" i="2"/>
  <c r="D16" i="2" s="1"/>
  <c r="B17" i="2"/>
  <c r="C17" i="2" s="1"/>
  <c r="B18" i="2"/>
  <c r="B19" i="2"/>
  <c r="C19" i="2" s="1"/>
  <c r="B20" i="2"/>
  <c r="D20" i="2" s="1"/>
  <c r="B21" i="2"/>
  <c r="C21" i="2" s="1"/>
  <c r="B22" i="2"/>
  <c r="B12" i="2"/>
  <c r="C12" i="2" s="1"/>
  <c r="A13" i="2"/>
  <c r="A14" i="2"/>
  <c r="A15" i="2"/>
  <c r="A16" i="2"/>
  <c r="A17" i="2"/>
  <c r="A18" i="2"/>
  <c r="A19" i="2"/>
  <c r="A20" i="2"/>
  <c r="A21" i="2"/>
  <c r="A22" i="2"/>
  <c r="A12" i="2"/>
  <c r="D22" i="2"/>
  <c r="C22" i="2"/>
  <c r="D21" i="2"/>
  <c r="D19" i="2"/>
  <c r="D18" i="2"/>
  <c r="C18" i="2"/>
  <c r="D17" i="2"/>
  <c r="D15" i="2"/>
  <c r="D14" i="2"/>
  <c r="C14" i="2"/>
  <c r="D13" i="2"/>
  <c r="D12" i="2"/>
  <c r="D12" i="1"/>
  <c r="C13" i="1"/>
  <c r="E13" i="1" s="1"/>
  <c r="D13" i="1"/>
  <c r="C14" i="1"/>
  <c r="D14" i="1"/>
  <c r="E14" i="1"/>
  <c r="F14" i="1" s="1"/>
  <c r="C15" i="1"/>
  <c r="E15" i="1" s="1"/>
  <c r="D15" i="1"/>
  <c r="C16" i="1"/>
  <c r="D16" i="1"/>
  <c r="E16" i="1"/>
  <c r="F16" i="1" s="1"/>
  <c r="C17" i="1"/>
  <c r="E17" i="1" s="1"/>
  <c r="D17" i="1"/>
  <c r="C18" i="1"/>
  <c r="D18" i="1"/>
  <c r="E18" i="1"/>
  <c r="F18" i="1" s="1"/>
  <c r="C19" i="1"/>
  <c r="E19" i="1" s="1"/>
  <c r="D19" i="1"/>
  <c r="C20" i="1"/>
  <c r="D20" i="1"/>
  <c r="E20" i="1"/>
  <c r="F20" i="1" s="1"/>
  <c r="C21" i="1"/>
  <c r="E21" i="1" s="1"/>
  <c r="D21" i="1"/>
  <c r="C22" i="1"/>
  <c r="D22" i="1"/>
  <c r="E22" i="1"/>
  <c r="F22" i="1" s="1"/>
  <c r="C23" i="1"/>
  <c r="E23" i="1" s="1"/>
  <c r="D23" i="1"/>
  <c r="C24" i="1"/>
  <c r="D24" i="1"/>
  <c r="E24" i="1" s="1"/>
  <c r="C25" i="1"/>
  <c r="E25" i="1" s="1"/>
  <c r="D25" i="1"/>
  <c r="C26" i="1"/>
  <c r="D26" i="1"/>
  <c r="E26" i="1" s="1"/>
  <c r="C27" i="1"/>
  <c r="E27" i="1" s="1"/>
  <c r="D27" i="1"/>
  <c r="C28" i="1"/>
  <c r="D28" i="1"/>
  <c r="E28" i="1" s="1"/>
  <c r="H12" i="1"/>
  <c r="G12" i="1"/>
  <c r="E12" i="1"/>
  <c r="F12" i="1" s="1"/>
  <c r="C12" i="1"/>
  <c r="C16" i="2" l="1"/>
  <c r="E12" i="2"/>
  <c r="F12" i="2" s="1"/>
  <c r="C20" i="2"/>
  <c r="E13" i="2"/>
  <c r="F13" i="2" s="1"/>
  <c r="E15" i="2"/>
  <c r="E17" i="2"/>
  <c r="F17" i="2" s="1"/>
  <c r="E19" i="2"/>
  <c r="G19" i="2" s="1"/>
  <c r="E21" i="2"/>
  <c r="F21" i="2" s="1"/>
  <c r="E14" i="2"/>
  <c r="E16" i="2"/>
  <c r="G16" i="2" s="1"/>
  <c r="E18" i="2"/>
  <c r="G18" i="2" s="1"/>
  <c r="E20" i="2"/>
  <c r="G20" i="2" s="1"/>
  <c r="E22" i="2"/>
  <c r="G13" i="2"/>
  <c r="H13" i="2"/>
  <c r="H15" i="2"/>
  <c r="G15" i="2"/>
  <c r="F15" i="2"/>
  <c r="G17" i="2"/>
  <c r="H17" i="2"/>
  <c r="H19" i="2"/>
  <c r="G21" i="2"/>
  <c r="H21" i="2"/>
  <c r="G12" i="2"/>
  <c r="F14" i="2"/>
  <c r="H14" i="2"/>
  <c r="G14" i="2"/>
  <c r="H20" i="2"/>
  <c r="F20" i="2"/>
  <c r="H22" i="2"/>
  <c r="G22" i="2"/>
  <c r="F22" i="2"/>
  <c r="G19" i="1"/>
  <c r="H19" i="1"/>
  <c r="F19" i="1"/>
  <c r="G17" i="1"/>
  <c r="H17" i="1"/>
  <c r="F17" i="1"/>
  <c r="G27" i="1"/>
  <c r="H27" i="1"/>
  <c r="F27" i="1"/>
  <c r="G25" i="1"/>
  <c r="H25" i="1"/>
  <c r="F25" i="1"/>
  <c r="G23" i="1"/>
  <c r="H23" i="1"/>
  <c r="F23" i="1"/>
  <c r="G15" i="1"/>
  <c r="H15" i="1"/>
  <c r="F15" i="1"/>
  <c r="F28" i="1"/>
  <c r="H28" i="1"/>
  <c r="G28" i="1"/>
  <c r="F26" i="1"/>
  <c r="H26" i="1"/>
  <c r="G26" i="1"/>
  <c r="F24" i="1"/>
  <c r="H24" i="1"/>
  <c r="G24" i="1"/>
  <c r="G21" i="1"/>
  <c r="H21" i="1"/>
  <c r="F21" i="1"/>
  <c r="G13" i="1"/>
  <c r="H13" i="1"/>
  <c r="F13" i="1"/>
  <c r="H22" i="1"/>
  <c r="H20" i="1"/>
  <c r="H18" i="1"/>
  <c r="H16" i="1"/>
  <c r="H14" i="1"/>
  <c r="G22" i="1"/>
  <c r="G20" i="1"/>
  <c r="G18" i="1"/>
  <c r="G16" i="1"/>
  <c r="G14" i="1"/>
  <c r="H12" i="2" l="1"/>
  <c r="H16" i="2"/>
  <c r="F19" i="2"/>
  <c r="H18" i="2"/>
  <c r="F18" i="2"/>
  <c r="F16" i="2"/>
</calcChain>
</file>

<file path=xl/sharedStrings.xml><?xml version="1.0" encoding="utf-8"?>
<sst xmlns="http://schemas.openxmlformats.org/spreadsheetml/2006/main" count="41" uniqueCount="24">
  <si>
    <t>Effective</t>
  </si>
  <si>
    <t>Sept. 1, 2014</t>
  </si>
  <si>
    <t>Sept. 1, 2015</t>
  </si>
  <si>
    <t>Sept. 1, 2016</t>
  </si>
  <si>
    <t>A</t>
  </si>
  <si>
    <t>B</t>
  </si>
  <si>
    <t>= A - B</t>
  </si>
  <si>
    <t>Effective Sept. 1, 2016</t>
  </si>
  <si>
    <t>5 days a week X 52 weeks X 10/12 = 216</t>
  </si>
  <si>
    <t>Daily rate on which we are currently paid (1/261)</t>
  </si>
  <si>
    <t>Daily rate using proposed ROT protocol (1/216)</t>
  </si>
  <si>
    <t>Potential additional deduction on future pays (daily)</t>
  </si>
  <si>
    <t>(5 days a week X 52 weeks) + 1 = 261</t>
  </si>
  <si>
    <t>Step Level (1)</t>
  </si>
  <si>
    <t>(1) per current collective agreement</t>
  </si>
  <si>
    <t>Potential additional deduction on future pays based on total days of work stoppage</t>
  </si>
  <si>
    <t>4 weeks (20 days)</t>
  </si>
  <si>
    <t>5 weeks (25 days)</t>
  </si>
  <si>
    <t>6 weeks (30 days)</t>
  </si>
  <si>
    <t>Step</t>
  </si>
  <si>
    <t>Minimum</t>
  </si>
  <si>
    <t>5*</t>
  </si>
  <si>
    <t>FULL-TIME INSTRUCTORS</t>
  </si>
  <si>
    <t>FULL-TIME PROFESSORS, COUNSELLORS AND LIBRARIANS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</si>
</sst>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[Red]\(&quot;$&quot;#,##0\)"/>
    <numFmt numFmtId="165" formatCode="&quot;$&quot;#,##0.00_);[Red]\(&quot;$&quot;#,##0.00\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sz val="11"/>
      <color rgb="FF333333"/>
      <name val="Proxima_nova_rgbold"/>
    </font>
    <font>
      <b/>
      <sz val="11"/>
      <color rgb="FF333333"/>
      <name val="Proxima_nova_rgbold"/>
    </font>
  </fonts>
  <fills count="6">
    <fill>
      <patternFill patternType="none"/>
    </fill>
    <fill>
      <patternFill patternType="gray125"/>
    </fill>
    <fill>
      <patternFill patternType="solid">
        <fgColor rgb="FFFBFBFB"/>
        <bgColor indexed="64"/>
      </patternFill>
    </fill>
    <fill>
      <patternFill patternType="solid">
        <fgColor rgb="FF62AC5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F52B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/>
      <right/>
      <top style="medium">
        <color rgb="FFDDDDDD"/>
      </top>
      <bottom/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/>
      <top/>
      <bottom/>
      <diagonal/>
    </border>
    <border>
      <left/>
      <right style="medium">
        <color rgb="FFDDDDDD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0" fontId="0" fillId="0" borderId="0" xfId="0" quotePrefix="1"/>
    <xf numFmtId="165" fontId="0" fillId="0" borderId="16" xfId="0" applyNumberFormat="1" applyBorder="1"/>
    <xf numFmtId="165" fontId="0" fillId="0" borderId="19" xfId="0" applyNumberFormat="1" applyBorder="1"/>
    <xf numFmtId="165" fontId="0" fillId="0" borderId="0" xfId="0" applyNumberFormat="1" applyFill="1" applyBorder="1"/>
    <xf numFmtId="0" fontId="2" fillId="4" borderId="19" xfId="0" applyFont="1" applyFill="1" applyBorder="1" applyAlignment="1">
      <alignment horizontal="center" vertical="center" wrapText="1"/>
    </xf>
    <xf numFmtId="164" fontId="2" fillId="4" borderId="16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/>
    </xf>
    <xf numFmtId="0" fontId="1" fillId="5" borderId="20" xfId="0" quotePrefix="1" applyFont="1" applyFill="1" applyBorder="1" applyAlignment="1">
      <alignment horizontal="center"/>
    </xf>
    <xf numFmtId="0" fontId="1" fillId="0" borderId="0" xfId="0" quotePrefix="1" applyFont="1"/>
    <xf numFmtId="0" fontId="1" fillId="5" borderId="9" xfId="0" quotePrefix="1" applyFont="1" applyFill="1" applyBorder="1" applyAlignment="1">
      <alignment horizontal="center" wrapText="1"/>
    </xf>
    <xf numFmtId="0" fontId="0" fillId="5" borderId="10" xfId="0" quotePrefix="1" applyFill="1" applyBorder="1"/>
    <xf numFmtId="0" fontId="0" fillId="5" borderId="11" xfId="0" applyFill="1" applyBorder="1"/>
    <xf numFmtId="0" fontId="0" fillId="5" borderId="15" xfId="0" applyFill="1" applyBorder="1"/>
    <xf numFmtId="0" fontId="0" fillId="5" borderId="12" xfId="0" quotePrefix="1" applyFill="1" applyBorder="1"/>
    <xf numFmtId="0" fontId="0" fillId="5" borderId="13" xfId="0" applyFill="1" applyBorder="1"/>
    <xf numFmtId="0" fontId="0" fillId="5" borderId="14" xfId="0" applyFill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5" borderId="10" xfId="0" applyFont="1" applyFill="1" applyBorder="1" applyAlignment="1">
      <alignment horizontal="center" wrapText="1"/>
    </xf>
    <xf numFmtId="0" fontId="1" fillId="5" borderId="11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5" borderId="18" xfId="0" applyFont="1" applyFill="1" applyBorder="1" applyAlignment="1">
      <alignment horizontal="center" wrapText="1"/>
    </xf>
    <xf numFmtId="0" fontId="1" fillId="5" borderId="12" xfId="0" applyFont="1" applyFill="1" applyBorder="1" applyAlignment="1">
      <alignment horizontal="center" wrapText="1"/>
    </xf>
    <xf numFmtId="0" fontId="1" fillId="5" borderId="13" xfId="0" applyFont="1" applyFill="1" applyBorder="1" applyAlignment="1">
      <alignment horizontal="center" wrapText="1"/>
    </xf>
    <xf numFmtId="0" fontId="1" fillId="5" borderId="14" xfId="0" applyFont="1" applyFill="1" applyBorder="1" applyAlignment="1">
      <alignment horizontal="center" wrapText="1"/>
    </xf>
    <xf numFmtId="0" fontId="1" fillId="5" borderId="21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13137</xdr:rowOff>
    </xdr:from>
    <xdr:to>
      <xdr:col>7</xdr:col>
      <xdr:colOff>663465</xdr:colOff>
      <xdr:row>6</xdr:row>
      <xdr:rowOff>26276</xdr:rowOff>
    </xdr:to>
    <xdr:sp macro="" textlink="">
      <xdr:nvSpPr>
        <xdr:cNvPr id="2" name="TextBox 1"/>
        <xdr:cNvSpPr txBox="1"/>
      </xdr:nvSpPr>
      <xdr:spPr>
        <a:xfrm>
          <a:off x="0" y="13137"/>
          <a:ext cx="5701862" cy="96563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9050" cmpd="sng">
          <a:solidFill>
            <a:schemeClr val="accent5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b="1"/>
            <a:t>RETURN TO WORK PROTOCOL (ROT)</a:t>
          </a:r>
          <a:r>
            <a:rPr lang="en-CA" b="1" baseline="0"/>
            <a:t> (ACAD_ManagementOffer_20171106_E.pdf)</a:t>
          </a:r>
        </a:p>
        <a:p>
          <a:r>
            <a:rPr lang="en-CA"/>
            <a:t>The reduction in the annual salary for a full-time bargaining unit member will be 1/216 of the annual salary for each working day of the work stoppage. Time specified on a SWF covering the work stoppage period shall not be treated as having been worked for the purpose of Article 11. [https://thecouncil.on.ca/]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13137</xdr:rowOff>
    </xdr:from>
    <xdr:to>
      <xdr:col>7</xdr:col>
      <xdr:colOff>663465</xdr:colOff>
      <xdr:row>6</xdr:row>
      <xdr:rowOff>26276</xdr:rowOff>
    </xdr:to>
    <xdr:sp macro="" textlink="">
      <xdr:nvSpPr>
        <xdr:cNvPr id="2" name="TextBox 1"/>
        <xdr:cNvSpPr txBox="1"/>
      </xdr:nvSpPr>
      <xdr:spPr>
        <a:xfrm>
          <a:off x="0" y="13137"/>
          <a:ext cx="5692665" cy="96563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9050" cmpd="sng">
          <a:solidFill>
            <a:schemeClr val="accent5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b="1"/>
            <a:t>RETURN TO WORK PROTOCOL (ROT)</a:t>
          </a:r>
          <a:r>
            <a:rPr lang="en-CA" b="1" baseline="0"/>
            <a:t> (ACAD_ManagementOffer_20171106_E.pdf)</a:t>
          </a:r>
        </a:p>
        <a:p>
          <a:r>
            <a:rPr lang="en-CA"/>
            <a:t>The reduction in the annual salary for a full-time bargaining unit member will be 1/216 of the annual salary for each working day of the work stoppage. Time specified on a SWF covering the work stoppage period shall not be treated as having been worked for the purpose of Article 11. [https://thecouncil.on.ca/]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="145" zoomScaleNormal="145" workbookViewId="0">
      <selection activeCell="I10" sqref="I10"/>
    </sheetView>
  </sheetViews>
  <sheetFormatPr defaultRowHeight="14.5"/>
  <cols>
    <col min="2" max="2" width="11.26953125" customWidth="1"/>
    <col min="3" max="3" width="13" customWidth="1"/>
    <col min="4" max="4" width="11" customWidth="1"/>
    <col min="5" max="5" width="10" customWidth="1"/>
    <col min="6" max="6" width="10.81640625" customWidth="1"/>
    <col min="7" max="8" width="10.1796875" bestFit="1" customWidth="1"/>
  </cols>
  <sheetData>
    <row r="1" spans="1:10" ht="15" thickBot="1">
      <c r="A1" s="28" t="s">
        <v>23</v>
      </c>
      <c r="B1" s="29"/>
      <c r="C1" s="29"/>
      <c r="D1" s="29"/>
      <c r="E1" s="29"/>
      <c r="F1" s="29"/>
      <c r="G1" s="29"/>
      <c r="H1" s="30"/>
    </row>
    <row r="3" spans="1:10">
      <c r="J3" s="11"/>
    </row>
    <row r="4" spans="1:10">
      <c r="J4" s="11"/>
    </row>
    <row r="7" spans="1:10" ht="15" thickBot="1"/>
    <row r="8" spans="1:10" ht="15" customHeight="1">
      <c r="A8" s="42" t="s">
        <v>13</v>
      </c>
      <c r="B8" s="45" t="s">
        <v>7</v>
      </c>
      <c r="C8" s="18" t="s">
        <v>4</v>
      </c>
      <c r="D8" s="18" t="s">
        <v>5</v>
      </c>
      <c r="E8" s="19" t="s">
        <v>6</v>
      </c>
      <c r="F8" s="31" t="s">
        <v>15</v>
      </c>
      <c r="G8" s="32"/>
      <c r="H8" s="33"/>
    </row>
    <row r="9" spans="1:10" ht="15" customHeight="1">
      <c r="A9" s="43"/>
      <c r="B9" s="46"/>
      <c r="C9" s="40" t="s">
        <v>10</v>
      </c>
      <c r="D9" s="40" t="s">
        <v>9</v>
      </c>
      <c r="E9" s="40" t="s">
        <v>11</v>
      </c>
      <c r="F9" s="34"/>
      <c r="G9" s="35"/>
      <c r="H9" s="36"/>
    </row>
    <row r="10" spans="1:10" ht="51" customHeight="1" thickBot="1">
      <c r="A10" s="43"/>
      <c r="B10" s="46"/>
      <c r="C10" s="40"/>
      <c r="D10" s="40"/>
      <c r="E10" s="40"/>
      <c r="F10" s="37"/>
      <c r="G10" s="38"/>
      <c r="H10" s="39"/>
    </row>
    <row r="11" spans="1:10" ht="29.25" customHeight="1" thickBot="1">
      <c r="A11" s="44"/>
      <c r="B11" s="46"/>
      <c r="C11" s="41"/>
      <c r="D11" s="41"/>
      <c r="E11" s="41"/>
      <c r="F11" s="21" t="s">
        <v>16</v>
      </c>
      <c r="G11" s="21" t="s">
        <v>17</v>
      </c>
      <c r="H11" s="21" t="s">
        <v>18</v>
      </c>
    </row>
    <row r="12" spans="1:10">
      <c r="A12" s="15">
        <v>5</v>
      </c>
      <c r="B12" s="16">
        <v>61638</v>
      </c>
      <c r="C12" s="13">
        <f>B12/216</f>
        <v>285.36111111111109</v>
      </c>
      <c r="D12" s="13">
        <f>B12/261</f>
        <v>236.16091954022988</v>
      </c>
      <c r="E12" s="13">
        <f>C12-D12</f>
        <v>49.200191570881202</v>
      </c>
      <c r="F12" s="13">
        <f>E12*20</f>
        <v>984.00383141762404</v>
      </c>
      <c r="G12" s="13">
        <f>E12*25</f>
        <v>1230.0047892720299</v>
      </c>
      <c r="H12" s="13">
        <f>E12*30</f>
        <v>1476.0057471264361</v>
      </c>
    </row>
    <row r="13" spans="1:10">
      <c r="A13" s="17">
        <v>6</v>
      </c>
      <c r="B13" s="16">
        <v>64469</v>
      </c>
      <c r="C13" s="12">
        <f t="shared" ref="C13:C28" si="0">B13/216</f>
        <v>298.46759259259261</v>
      </c>
      <c r="D13" s="12">
        <f t="shared" ref="D13:D28" si="1">B13/261</f>
        <v>247.00766283524905</v>
      </c>
      <c r="E13" s="12">
        <f t="shared" ref="E13:E28" si="2">C13-D13</f>
        <v>51.459929757343559</v>
      </c>
      <c r="F13" s="12">
        <f t="shared" ref="F13:F28" si="3">E13*20</f>
        <v>1029.1985951468712</v>
      </c>
      <c r="G13" s="12">
        <f t="shared" ref="G13:G28" si="4">E13*25</f>
        <v>1286.498243933589</v>
      </c>
      <c r="H13" s="12">
        <f t="shared" ref="H13:H28" si="5">E13*30</f>
        <v>1543.7978927203067</v>
      </c>
    </row>
    <row r="14" spans="1:10">
      <c r="A14" s="17">
        <v>7</v>
      </c>
      <c r="B14" s="16">
        <v>67298</v>
      </c>
      <c r="C14" s="12">
        <f t="shared" si="0"/>
        <v>311.56481481481484</v>
      </c>
      <c r="D14" s="12">
        <f t="shared" si="1"/>
        <v>257.84674329501917</v>
      </c>
      <c r="E14" s="12">
        <f t="shared" si="2"/>
        <v>53.718071519795672</v>
      </c>
      <c r="F14" s="12">
        <f t="shared" si="3"/>
        <v>1074.3614303959134</v>
      </c>
      <c r="G14" s="12">
        <f t="shared" si="4"/>
        <v>1342.9517879948917</v>
      </c>
      <c r="H14" s="12">
        <f t="shared" si="5"/>
        <v>1611.5421455938701</v>
      </c>
    </row>
    <row r="15" spans="1:10">
      <c r="A15" s="17">
        <v>8</v>
      </c>
      <c r="B15" s="16">
        <v>70126</v>
      </c>
      <c r="C15" s="12">
        <f t="shared" si="0"/>
        <v>324.65740740740739</v>
      </c>
      <c r="D15" s="12">
        <f t="shared" si="1"/>
        <v>268.68199233716473</v>
      </c>
      <c r="E15" s="12">
        <f t="shared" si="2"/>
        <v>55.975415070242661</v>
      </c>
      <c r="F15" s="12">
        <f t="shared" si="3"/>
        <v>1119.5083014048532</v>
      </c>
      <c r="G15" s="12">
        <f t="shared" si="4"/>
        <v>1399.3853767560665</v>
      </c>
      <c r="H15" s="12">
        <f t="shared" si="5"/>
        <v>1679.2624521072798</v>
      </c>
    </row>
    <row r="16" spans="1:10">
      <c r="A16" s="17">
        <v>9</v>
      </c>
      <c r="B16" s="16">
        <v>72955</v>
      </c>
      <c r="C16" s="12">
        <f t="shared" si="0"/>
        <v>337.75462962962962</v>
      </c>
      <c r="D16" s="12">
        <f t="shared" si="1"/>
        <v>279.52107279693485</v>
      </c>
      <c r="E16" s="12">
        <f t="shared" si="2"/>
        <v>58.233556832694774</v>
      </c>
      <c r="F16" s="12">
        <f t="shared" si="3"/>
        <v>1164.6711366538955</v>
      </c>
      <c r="G16" s="12">
        <f t="shared" si="4"/>
        <v>1455.8389208173694</v>
      </c>
      <c r="H16" s="12">
        <f t="shared" si="5"/>
        <v>1747.0067049808431</v>
      </c>
    </row>
    <row r="17" spans="1:8">
      <c r="A17" s="17">
        <v>10</v>
      </c>
      <c r="B17" s="16">
        <v>75783</v>
      </c>
      <c r="C17" s="12">
        <f t="shared" si="0"/>
        <v>350.84722222222223</v>
      </c>
      <c r="D17" s="12">
        <f t="shared" si="1"/>
        <v>290.35632183908046</v>
      </c>
      <c r="E17" s="12">
        <f t="shared" si="2"/>
        <v>60.490900383141764</v>
      </c>
      <c r="F17" s="12">
        <f t="shared" si="3"/>
        <v>1209.8180076628353</v>
      </c>
      <c r="G17" s="12">
        <f t="shared" si="4"/>
        <v>1512.272509578544</v>
      </c>
      <c r="H17" s="12">
        <f t="shared" si="5"/>
        <v>1814.727011494253</v>
      </c>
    </row>
    <row r="18" spans="1:8">
      <c r="A18" s="17">
        <v>11</v>
      </c>
      <c r="B18" s="16">
        <v>78612</v>
      </c>
      <c r="C18" s="12">
        <f t="shared" si="0"/>
        <v>363.94444444444446</v>
      </c>
      <c r="D18" s="12">
        <f t="shared" si="1"/>
        <v>301.19540229885058</v>
      </c>
      <c r="E18" s="12">
        <f t="shared" si="2"/>
        <v>62.749042145593876</v>
      </c>
      <c r="F18" s="12">
        <f t="shared" si="3"/>
        <v>1254.9808429118775</v>
      </c>
      <c r="G18" s="12">
        <f t="shared" si="4"/>
        <v>1568.7260536398469</v>
      </c>
      <c r="H18" s="12">
        <f t="shared" si="5"/>
        <v>1882.4712643678163</v>
      </c>
    </row>
    <row r="19" spans="1:8">
      <c r="A19" s="17">
        <v>12</v>
      </c>
      <c r="B19" s="16">
        <v>81442</v>
      </c>
      <c r="C19" s="12">
        <f t="shared" si="0"/>
        <v>377.0462962962963</v>
      </c>
      <c r="D19" s="12">
        <f t="shared" si="1"/>
        <v>312.03831417624519</v>
      </c>
      <c r="E19" s="12">
        <f t="shared" si="2"/>
        <v>65.007982120051111</v>
      </c>
      <c r="F19" s="12">
        <f t="shared" si="3"/>
        <v>1300.1596424010222</v>
      </c>
      <c r="G19" s="12">
        <f t="shared" si="4"/>
        <v>1625.1995530012778</v>
      </c>
      <c r="H19" s="12">
        <f t="shared" si="5"/>
        <v>1950.2394636015333</v>
      </c>
    </row>
    <row r="20" spans="1:8">
      <c r="A20" s="17">
        <v>13</v>
      </c>
      <c r="B20" s="16">
        <v>84272</v>
      </c>
      <c r="C20" s="12">
        <f t="shared" si="0"/>
        <v>390.14814814814815</v>
      </c>
      <c r="D20" s="12">
        <f t="shared" si="1"/>
        <v>322.88122605363986</v>
      </c>
      <c r="E20" s="12">
        <f t="shared" si="2"/>
        <v>67.266922094508288</v>
      </c>
      <c r="F20" s="12">
        <f t="shared" si="3"/>
        <v>1345.3384418901658</v>
      </c>
      <c r="G20" s="12">
        <f t="shared" si="4"/>
        <v>1681.6730523627073</v>
      </c>
      <c r="H20" s="12">
        <f t="shared" si="5"/>
        <v>2018.0076628352485</v>
      </c>
    </row>
    <row r="21" spans="1:8">
      <c r="A21" s="17">
        <v>14</v>
      </c>
      <c r="B21" s="16">
        <v>87100</v>
      </c>
      <c r="C21" s="12">
        <f t="shared" si="0"/>
        <v>403.24074074074076</v>
      </c>
      <c r="D21" s="12">
        <f t="shared" si="1"/>
        <v>333.71647509578543</v>
      </c>
      <c r="E21" s="12">
        <f t="shared" si="2"/>
        <v>69.524265644955335</v>
      </c>
      <c r="F21" s="12">
        <f t="shared" si="3"/>
        <v>1390.4853128991067</v>
      </c>
      <c r="G21" s="12">
        <f t="shared" si="4"/>
        <v>1738.1066411238835</v>
      </c>
      <c r="H21" s="12">
        <f t="shared" si="5"/>
        <v>2085.7279693486598</v>
      </c>
    </row>
    <row r="22" spans="1:8">
      <c r="A22" s="17">
        <v>15</v>
      </c>
      <c r="B22" s="16">
        <v>89931</v>
      </c>
      <c r="C22" s="12">
        <f t="shared" si="0"/>
        <v>416.34722222222223</v>
      </c>
      <c r="D22" s="12">
        <f t="shared" si="1"/>
        <v>344.56321839080459</v>
      </c>
      <c r="E22" s="12">
        <f t="shared" si="2"/>
        <v>71.784003831417635</v>
      </c>
      <c r="F22" s="12">
        <f t="shared" si="3"/>
        <v>1435.6800766283527</v>
      </c>
      <c r="G22" s="12">
        <f t="shared" si="4"/>
        <v>1794.6000957854408</v>
      </c>
      <c r="H22" s="12">
        <f t="shared" si="5"/>
        <v>2153.5201149425293</v>
      </c>
    </row>
    <row r="23" spans="1:8">
      <c r="A23" s="17">
        <v>16</v>
      </c>
      <c r="B23" s="16">
        <v>92751</v>
      </c>
      <c r="C23" s="12">
        <f t="shared" si="0"/>
        <v>429.40277777777777</v>
      </c>
      <c r="D23" s="12">
        <f t="shared" si="1"/>
        <v>355.36781609195401</v>
      </c>
      <c r="E23" s="12">
        <f t="shared" si="2"/>
        <v>74.03496168582376</v>
      </c>
      <c r="F23" s="12">
        <f t="shared" si="3"/>
        <v>1480.6992337164752</v>
      </c>
      <c r="G23" s="12">
        <f t="shared" si="4"/>
        <v>1850.8740421455941</v>
      </c>
      <c r="H23" s="12">
        <f t="shared" si="5"/>
        <v>2221.0488505747126</v>
      </c>
    </row>
    <row r="24" spans="1:8">
      <c r="A24" s="17">
        <v>17</v>
      </c>
      <c r="B24" s="16">
        <v>95573</v>
      </c>
      <c r="C24" s="12">
        <f t="shared" si="0"/>
        <v>442.46759259259261</v>
      </c>
      <c r="D24" s="12">
        <f t="shared" si="1"/>
        <v>366.18007662835248</v>
      </c>
      <c r="E24" s="12">
        <f t="shared" si="2"/>
        <v>76.287515964240129</v>
      </c>
      <c r="F24" s="12">
        <f t="shared" si="3"/>
        <v>1525.7503192848026</v>
      </c>
      <c r="G24" s="12">
        <f t="shared" si="4"/>
        <v>1907.1878991060032</v>
      </c>
      <c r="H24" s="12">
        <f t="shared" si="5"/>
        <v>2288.6254789272039</v>
      </c>
    </row>
    <row r="25" spans="1:8">
      <c r="A25" s="17">
        <v>18</v>
      </c>
      <c r="B25" s="16">
        <v>98392</v>
      </c>
      <c r="C25" s="12">
        <f t="shared" si="0"/>
        <v>455.51851851851853</v>
      </c>
      <c r="D25" s="12">
        <f t="shared" si="1"/>
        <v>376.9808429118774</v>
      </c>
      <c r="E25" s="12">
        <f t="shared" si="2"/>
        <v>78.53767560664113</v>
      </c>
      <c r="F25" s="12">
        <f t="shared" si="3"/>
        <v>1570.7535121328226</v>
      </c>
      <c r="G25" s="12">
        <f t="shared" si="4"/>
        <v>1963.4418901660283</v>
      </c>
      <c r="H25" s="12">
        <f t="shared" si="5"/>
        <v>2356.1302681992338</v>
      </c>
    </row>
    <row r="26" spans="1:8">
      <c r="A26" s="17">
        <v>19</v>
      </c>
      <c r="B26" s="16">
        <v>101213</v>
      </c>
      <c r="C26" s="12">
        <f t="shared" si="0"/>
        <v>468.5787037037037</v>
      </c>
      <c r="D26" s="12">
        <f t="shared" si="1"/>
        <v>387.78927203065132</v>
      </c>
      <c r="E26" s="12">
        <f t="shared" si="2"/>
        <v>80.789431673052377</v>
      </c>
      <c r="F26" s="12">
        <f t="shared" si="3"/>
        <v>1615.7886334610475</v>
      </c>
      <c r="G26" s="12">
        <f t="shared" si="4"/>
        <v>2019.7357918263094</v>
      </c>
      <c r="H26" s="12">
        <f t="shared" si="5"/>
        <v>2423.6829501915713</v>
      </c>
    </row>
    <row r="27" spans="1:8">
      <c r="A27" s="17">
        <v>20</v>
      </c>
      <c r="B27" s="16">
        <v>104034</v>
      </c>
      <c r="C27" s="12">
        <f t="shared" si="0"/>
        <v>481.63888888888891</v>
      </c>
      <c r="D27" s="12">
        <f t="shared" si="1"/>
        <v>398.59770114942529</v>
      </c>
      <c r="E27" s="12">
        <f t="shared" si="2"/>
        <v>83.041187739463624</v>
      </c>
      <c r="F27" s="12">
        <f t="shared" si="3"/>
        <v>1660.8237547892725</v>
      </c>
      <c r="G27" s="12">
        <f t="shared" si="4"/>
        <v>2076.0296934865905</v>
      </c>
      <c r="H27" s="12">
        <f t="shared" si="5"/>
        <v>2491.2356321839088</v>
      </c>
    </row>
    <row r="28" spans="1:8">
      <c r="A28" s="17">
        <v>21</v>
      </c>
      <c r="B28" s="16">
        <v>106853</v>
      </c>
      <c r="C28" s="12">
        <f t="shared" si="0"/>
        <v>494.68981481481484</v>
      </c>
      <c r="D28" s="12">
        <f t="shared" si="1"/>
        <v>409.39846743295021</v>
      </c>
      <c r="E28" s="12">
        <f t="shared" si="2"/>
        <v>85.291347381864625</v>
      </c>
      <c r="F28" s="12">
        <f t="shared" si="3"/>
        <v>1705.8269476372925</v>
      </c>
      <c r="G28" s="12">
        <f t="shared" si="4"/>
        <v>2132.2836845466154</v>
      </c>
      <c r="H28" s="12">
        <f t="shared" si="5"/>
        <v>2558.7404214559388</v>
      </c>
    </row>
    <row r="29" spans="1:8" ht="15" thickBot="1">
      <c r="A29" s="20" t="s">
        <v>14</v>
      </c>
    </row>
    <row r="30" spans="1:8">
      <c r="A30" s="22" t="s">
        <v>12</v>
      </c>
      <c r="B30" s="23"/>
      <c r="C30" s="23"/>
      <c r="D30" s="24"/>
      <c r="G30" s="14"/>
    </row>
    <row r="31" spans="1:8" ht="15" thickBot="1">
      <c r="A31" s="25" t="s">
        <v>8</v>
      </c>
      <c r="B31" s="26"/>
      <c r="C31" s="26"/>
      <c r="D31" s="27"/>
    </row>
  </sheetData>
  <mergeCells count="7">
    <mergeCell ref="A1:H1"/>
    <mergeCell ref="F8:H10"/>
    <mergeCell ref="C9:C11"/>
    <mergeCell ref="D9:D11"/>
    <mergeCell ref="E9:E11"/>
    <mergeCell ref="A8:A11"/>
    <mergeCell ref="B8:B11"/>
  </mergeCells>
  <printOptions horizontalCentered="1" verticalCentered="1"/>
  <pageMargins left="0.7" right="0.7" top="0.75" bottom="0.75" header="0.3" footer="0.3"/>
  <pageSetup orientation="portrait" horizontalDpi="1200" verticalDpi="1200" r:id="rId1"/>
  <headerFooter>
    <oddFooter>&amp;L&amp;F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145" zoomScaleNormal="145" workbookViewId="0">
      <selection activeCell="K27" sqref="K27"/>
    </sheetView>
  </sheetViews>
  <sheetFormatPr defaultRowHeight="14.5"/>
  <cols>
    <col min="2" max="2" width="11.26953125" customWidth="1"/>
    <col min="3" max="3" width="13" customWidth="1"/>
    <col min="4" max="4" width="11" customWidth="1"/>
    <col min="5" max="5" width="10" customWidth="1"/>
    <col min="6" max="6" width="10.81640625" customWidth="1"/>
    <col min="7" max="8" width="10.1796875" bestFit="1" customWidth="1"/>
  </cols>
  <sheetData>
    <row r="1" spans="1:10" ht="15" thickBot="1">
      <c r="A1" s="28" t="s">
        <v>22</v>
      </c>
      <c r="B1" s="29"/>
      <c r="C1" s="29"/>
      <c r="D1" s="29"/>
      <c r="E1" s="29"/>
      <c r="F1" s="29"/>
      <c r="G1" s="29"/>
      <c r="H1" s="30"/>
    </row>
    <row r="3" spans="1:10">
      <c r="J3" s="11"/>
    </row>
    <row r="4" spans="1:10">
      <c r="J4" s="11"/>
    </row>
    <row r="7" spans="1:10" ht="15" thickBot="1"/>
    <row r="8" spans="1:10" ht="15" customHeight="1">
      <c r="A8" s="42" t="s">
        <v>13</v>
      </c>
      <c r="B8" s="45" t="s">
        <v>7</v>
      </c>
      <c r="C8" s="18" t="s">
        <v>4</v>
      </c>
      <c r="D8" s="18" t="s">
        <v>5</v>
      </c>
      <c r="E8" s="19" t="s">
        <v>6</v>
      </c>
      <c r="F8" s="31" t="s">
        <v>15</v>
      </c>
      <c r="G8" s="32"/>
      <c r="H8" s="33"/>
    </row>
    <row r="9" spans="1:10" ht="15" customHeight="1">
      <c r="A9" s="43"/>
      <c r="B9" s="46"/>
      <c r="C9" s="40" t="s">
        <v>10</v>
      </c>
      <c r="D9" s="40" t="s">
        <v>9</v>
      </c>
      <c r="E9" s="40" t="s">
        <v>11</v>
      </c>
      <c r="F9" s="34"/>
      <c r="G9" s="35"/>
      <c r="H9" s="36"/>
    </row>
    <row r="10" spans="1:10" ht="51" customHeight="1" thickBot="1">
      <c r="A10" s="43"/>
      <c r="B10" s="46"/>
      <c r="C10" s="40"/>
      <c r="D10" s="40"/>
      <c r="E10" s="40"/>
      <c r="F10" s="37"/>
      <c r="G10" s="38"/>
      <c r="H10" s="39"/>
    </row>
    <row r="11" spans="1:10" ht="29.25" customHeight="1" thickBot="1">
      <c r="A11" s="44"/>
      <c r="B11" s="46"/>
      <c r="C11" s="41"/>
      <c r="D11" s="41"/>
      <c r="E11" s="41"/>
      <c r="F11" s="21" t="s">
        <v>16</v>
      </c>
      <c r="G11" s="21" t="s">
        <v>17</v>
      </c>
      <c r="H11" s="21" t="s">
        <v>18</v>
      </c>
    </row>
    <row r="12" spans="1:10">
      <c r="A12" s="15" t="str">
        <f>Sheet3!A3</f>
        <v>Minimum</v>
      </c>
      <c r="B12" s="16">
        <f>Sheet3!D3</f>
        <v>40548</v>
      </c>
      <c r="C12" s="13">
        <f>B12/216</f>
        <v>187.72222222222223</v>
      </c>
      <c r="D12" s="13">
        <f>B12/261</f>
        <v>155.35632183908046</v>
      </c>
      <c r="E12" s="13">
        <f>C12-D12</f>
        <v>32.365900383141764</v>
      </c>
      <c r="F12" s="13">
        <f>E12*20</f>
        <v>647.31800766283527</v>
      </c>
      <c r="G12" s="13">
        <f>E12*25</f>
        <v>809.14750957854403</v>
      </c>
      <c r="H12" s="13">
        <f>E12*30</f>
        <v>970.97701149425291</v>
      </c>
    </row>
    <row r="13" spans="1:10">
      <c r="A13" s="15">
        <f>Sheet3!A4</f>
        <v>1</v>
      </c>
      <c r="B13" s="16">
        <f>Sheet3!D4</f>
        <v>43382</v>
      </c>
      <c r="C13" s="12">
        <f t="shared" ref="C13:C22" si="0">B13/216</f>
        <v>200.84259259259258</v>
      </c>
      <c r="D13" s="12">
        <f t="shared" ref="D13:D22" si="1">B13/261</f>
        <v>166.21455938697318</v>
      </c>
      <c r="E13" s="12">
        <f t="shared" ref="E13:E22" si="2">C13-D13</f>
        <v>34.628033205619403</v>
      </c>
      <c r="F13" s="12">
        <f t="shared" ref="F13:F22" si="3">E13*20</f>
        <v>692.56066411238805</v>
      </c>
      <c r="G13" s="12">
        <f t="shared" ref="G13:G22" si="4">E13*25</f>
        <v>865.7008301404851</v>
      </c>
      <c r="H13" s="12">
        <f t="shared" ref="H13:H22" si="5">E13*30</f>
        <v>1038.840996168582</v>
      </c>
    </row>
    <row r="14" spans="1:10">
      <c r="A14" s="15">
        <f>Sheet3!A5</f>
        <v>2</v>
      </c>
      <c r="B14" s="16">
        <f>Sheet3!D5</f>
        <v>46207</v>
      </c>
      <c r="C14" s="12">
        <f t="shared" si="0"/>
        <v>213.9212962962963</v>
      </c>
      <c r="D14" s="12">
        <f t="shared" si="1"/>
        <v>177.03831417624522</v>
      </c>
      <c r="E14" s="12">
        <f t="shared" si="2"/>
        <v>36.882982120051082</v>
      </c>
      <c r="F14" s="12">
        <f t="shared" si="3"/>
        <v>737.65964240102164</v>
      </c>
      <c r="G14" s="12">
        <f t="shared" si="4"/>
        <v>922.07455300127708</v>
      </c>
      <c r="H14" s="12">
        <f t="shared" si="5"/>
        <v>1106.4894636015324</v>
      </c>
    </row>
    <row r="15" spans="1:10">
      <c r="A15" s="15">
        <f>Sheet3!A6</f>
        <v>3</v>
      </c>
      <c r="B15" s="16">
        <f>Sheet3!D6</f>
        <v>49035</v>
      </c>
      <c r="C15" s="12">
        <f t="shared" si="0"/>
        <v>227.01388888888889</v>
      </c>
      <c r="D15" s="12">
        <f t="shared" si="1"/>
        <v>187.87356321839081</v>
      </c>
      <c r="E15" s="12">
        <f t="shared" si="2"/>
        <v>39.140325670498072</v>
      </c>
      <c r="F15" s="12">
        <f t="shared" si="3"/>
        <v>782.80651340996144</v>
      </c>
      <c r="G15" s="12">
        <f t="shared" si="4"/>
        <v>978.50814176245183</v>
      </c>
      <c r="H15" s="12">
        <f t="shared" si="5"/>
        <v>1174.2097701149421</v>
      </c>
    </row>
    <row r="16" spans="1:10">
      <c r="A16" s="15">
        <f>Sheet3!A7</f>
        <v>4</v>
      </c>
      <c r="B16" s="16">
        <f>Sheet3!D7</f>
        <v>51866</v>
      </c>
      <c r="C16" s="12">
        <f t="shared" si="0"/>
        <v>240.12037037037038</v>
      </c>
      <c r="D16" s="12">
        <f t="shared" si="1"/>
        <v>198.72030651340995</v>
      </c>
      <c r="E16" s="12">
        <f t="shared" si="2"/>
        <v>41.400063856960429</v>
      </c>
      <c r="F16" s="12">
        <f t="shared" si="3"/>
        <v>828.00127713920858</v>
      </c>
      <c r="G16" s="12">
        <f t="shared" si="4"/>
        <v>1035.0015964240108</v>
      </c>
      <c r="H16" s="12">
        <f t="shared" si="5"/>
        <v>1242.0019157088129</v>
      </c>
    </row>
    <row r="17" spans="1:8">
      <c r="A17" s="15" t="str">
        <f>Sheet3!A8</f>
        <v>5*</v>
      </c>
      <c r="B17" s="16">
        <f>Sheet3!D8</f>
        <v>54695</v>
      </c>
      <c r="C17" s="12">
        <f t="shared" si="0"/>
        <v>253.21759259259258</v>
      </c>
      <c r="D17" s="12">
        <f t="shared" si="1"/>
        <v>209.55938697318007</v>
      </c>
      <c r="E17" s="12">
        <f t="shared" si="2"/>
        <v>43.658205619412513</v>
      </c>
      <c r="F17" s="12">
        <f t="shared" si="3"/>
        <v>873.16411238825026</v>
      </c>
      <c r="G17" s="12">
        <f t="shared" si="4"/>
        <v>1091.4551404853128</v>
      </c>
      <c r="H17" s="12">
        <f t="shared" si="5"/>
        <v>1309.7461685823755</v>
      </c>
    </row>
    <row r="18" spans="1:8">
      <c r="A18" s="15">
        <f>Sheet3!A9</f>
        <v>6</v>
      </c>
      <c r="B18" s="16">
        <f>Sheet3!D9</f>
        <v>57523</v>
      </c>
      <c r="C18" s="12">
        <f t="shared" si="0"/>
        <v>266.31018518518516</v>
      </c>
      <c r="D18" s="12">
        <f t="shared" si="1"/>
        <v>220.39463601532566</v>
      </c>
      <c r="E18" s="12">
        <f t="shared" si="2"/>
        <v>45.915549169859503</v>
      </c>
      <c r="F18" s="12">
        <f t="shared" si="3"/>
        <v>918.31098339719006</v>
      </c>
      <c r="G18" s="12">
        <f t="shared" si="4"/>
        <v>1147.8887292464876</v>
      </c>
      <c r="H18" s="12">
        <f t="shared" si="5"/>
        <v>1377.466475095785</v>
      </c>
    </row>
    <row r="19" spans="1:8">
      <c r="A19" s="15">
        <f>Sheet3!A10</f>
        <v>7</v>
      </c>
      <c r="B19" s="16">
        <f>Sheet3!D10</f>
        <v>60352</v>
      </c>
      <c r="C19" s="12">
        <f t="shared" si="0"/>
        <v>279.40740740740739</v>
      </c>
      <c r="D19" s="12">
        <f t="shared" si="1"/>
        <v>231.23371647509578</v>
      </c>
      <c r="E19" s="12">
        <f t="shared" si="2"/>
        <v>48.173690932311615</v>
      </c>
      <c r="F19" s="12">
        <f t="shared" si="3"/>
        <v>963.4738186462323</v>
      </c>
      <c r="G19" s="12">
        <f t="shared" si="4"/>
        <v>1204.3422733077905</v>
      </c>
      <c r="H19" s="12">
        <f t="shared" si="5"/>
        <v>1445.2107279693485</v>
      </c>
    </row>
    <row r="20" spans="1:8">
      <c r="A20" s="15">
        <f>Sheet3!A11</f>
        <v>8</v>
      </c>
      <c r="B20" s="16">
        <f>Sheet3!D11</f>
        <v>63182</v>
      </c>
      <c r="C20" s="12">
        <f t="shared" si="0"/>
        <v>292.50925925925924</v>
      </c>
      <c r="D20" s="12">
        <f t="shared" si="1"/>
        <v>242.07662835249042</v>
      </c>
      <c r="E20" s="12">
        <f t="shared" si="2"/>
        <v>50.432630906768821</v>
      </c>
      <c r="F20" s="12">
        <f t="shared" si="3"/>
        <v>1008.6526181353764</v>
      </c>
      <c r="G20" s="12">
        <f t="shared" si="4"/>
        <v>1260.8157726692205</v>
      </c>
      <c r="H20" s="12">
        <f t="shared" si="5"/>
        <v>1512.9789272030646</v>
      </c>
    </row>
    <row r="21" spans="1:8">
      <c r="A21" s="15">
        <f>Sheet3!A12</f>
        <v>9</v>
      </c>
      <c r="B21" s="16">
        <f>Sheet3!D12</f>
        <v>66012</v>
      </c>
      <c r="C21" s="12">
        <f t="shared" si="0"/>
        <v>305.61111111111109</v>
      </c>
      <c r="D21" s="12">
        <f t="shared" si="1"/>
        <v>252.91954022988506</v>
      </c>
      <c r="E21" s="12">
        <f t="shared" si="2"/>
        <v>52.691570881226028</v>
      </c>
      <c r="F21" s="12">
        <f t="shared" si="3"/>
        <v>1053.8314176245206</v>
      </c>
      <c r="G21" s="12">
        <f t="shared" si="4"/>
        <v>1317.2892720306506</v>
      </c>
      <c r="H21" s="12">
        <f t="shared" si="5"/>
        <v>1580.7471264367809</v>
      </c>
    </row>
    <row r="22" spans="1:8">
      <c r="A22" s="15">
        <f>Sheet3!A13</f>
        <v>10</v>
      </c>
      <c r="B22" s="16">
        <f>Sheet3!D13</f>
        <v>68842</v>
      </c>
      <c r="C22" s="12">
        <f t="shared" si="0"/>
        <v>318.71296296296299</v>
      </c>
      <c r="D22" s="12">
        <f t="shared" si="1"/>
        <v>263.76245210727967</v>
      </c>
      <c r="E22" s="12">
        <f t="shared" si="2"/>
        <v>54.950510855683319</v>
      </c>
      <c r="F22" s="12">
        <f t="shared" si="3"/>
        <v>1099.0102171136664</v>
      </c>
      <c r="G22" s="12">
        <f t="shared" si="4"/>
        <v>1373.7627713920829</v>
      </c>
      <c r="H22" s="12">
        <f t="shared" si="5"/>
        <v>1648.5153256704996</v>
      </c>
    </row>
    <row r="23" spans="1:8" ht="15" thickBot="1">
      <c r="A23" s="20" t="s">
        <v>14</v>
      </c>
    </row>
    <row r="24" spans="1:8">
      <c r="A24" s="22" t="s">
        <v>12</v>
      </c>
      <c r="B24" s="23"/>
      <c r="C24" s="23"/>
      <c r="D24" s="24"/>
      <c r="G24" s="14"/>
    </row>
    <row r="25" spans="1:8" ht="15" thickBot="1">
      <c r="A25" s="25" t="s">
        <v>8</v>
      </c>
      <c r="B25" s="26"/>
      <c r="C25" s="26"/>
      <c r="D25" s="27"/>
    </row>
  </sheetData>
  <mergeCells count="7">
    <mergeCell ref="A1:H1"/>
    <mergeCell ref="A8:A11"/>
    <mergeCell ref="B8:B11"/>
    <mergeCell ref="F8:H10"/>
    <mergeCell ref="C9:C11"/>
    <mergeCell ref="D9:D11"/>
    <mergeCell ref="E9:E11"/>
  </mergeCells>
  <printOptions horizontalCentered="1" verticalCentered="1"/>
  <pageMargins left="0.7" right="0.7" top="0.75" bottom="0.75" header="0.3" footer="0.3"/>
  <pageSetup orientation="portrait" horizontalDpi="1200" verticalDpi="1200" r:id="rId1"/>
  <headerFooter>
    <oddFooter>&amp;L&amp;F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H7" sqref="H7"/>
    </sheetView>
  </sheetViews>
  <sheetFormatPr defaultRowHeight="14.5"/>
  <sheetData>
    <row r="1" spans="1:4">
      <c r="A1" s="47" t="s">
        <v>19</v>
      </c>
      <c r="B1" s="3" t="s">
        <v>0</v>
      </c>
      <c r="C1" s="3" t="s">
        <v>0</v>
      </c>
      <c r="D1" s="4" t="s">
        <v>0</v>
      </c>
    </row>
    <row r="2" spans="1:4" ht="28.5" thickBot="1">
      <c r="A2" s="48"/>
      <c r="B2" s="1" t="s">
        <v>1</v>
      </c>
      <c r="C2" s="1" t="s">
        <v>2</v>
      </c>
      <c r="D2" s="5" t="s">
        <v>3</v>
      </c>
    </row>
    <row r="3" spans="1:4" ht="15" thickBot="1">
      <c r="A3" s="6" t="s">
        <v>20</v>
      </c>
      <c r="B3" s="2">
        <v>39242</v>
      </c>
      <c r="C3" s="2">
        <v>39831</v>
      </c>
      <c r="D3" s="7">
        <v>40548</v>
      </c>
    </row>
    <row r="4" spans="1:4" ht="15" thickBot="1">
      <c r="A4" s="6">
        <v>1</v>
      </c>
      <c r="B4" s="2">
        <v>41985</v>
      </c>
      <c r="C4" s="2">
        <v>42615</v>
      </c>
      <c r="D4" s="7">
        <v>43382</v>
      </c>
    </row>
    <row r="5" spans="1:4" ht="15" thickBot="1">
      <c r="A5" s="6">
        <v>2</v>
      </c>
      <c r="B5" s="2">
        <v>44719</v>
      </c>
      <c r="C5" s="2">
        <v>45390</v>
      </c>
      <c r="D5" s="7">
        <v>46207</v>
      </c>
    </row>
    <row r="6" spans="1:4" ht="15" thickBot="1">
      <c r="A6" s="6">
        <v>3</v>
      </c>
      <c r="B6" s="2">
        <v>47456</v>
      </c>
      <c r="C6" s="2">
        <v>48168</v>
      </c>
      <c r="D6" s="7">
        <v>49035</v>
      </c>
    </row>
    <row r="7" spans="1:4" ht="15" thickBot="1">
      <c r="A7" s="6">
        <v>4</v>
      </c>
      <c r="B7" s="2">
        <v>50196</v>
      </c>
      <c r="C7" s="2">
        <v>50949</v>
      </c>
      <c r="D7" s="7">
        <v>51866</v>
      </c>
    </row>
    <row r="8" spans="1:4" ht="15" thickBot="1">
      <c r="A8" s="6" t="s">
        <v>21</v>
      </c>
      <c r="B8" s="2">
        <v>52934</v>
      </c>
      <c r="C8" s="2">
        <v>53728</v>
      </c>
      <c r="D8" s="7">
        <v>54695</v>
      </c>
    </row>
    <row r="9" spans="1:4" ht="15" thickBot="1">
      <c r="A9" s="6">
        <v>6</v>
      </c>
      <c r="B9" s="2">
        <v>55671</v>
      </c>
      <c r="C9" s="2">
        <v>56506</v>
      </c>
      <c r="D9" s="7">
        <v>57523</v>
      </c>
    </row>
    <row r="10" spans="1:4" ht="15" thickBot="1">
      <c r="A10" s="6">
        <v>7</v>
      </c>
      <c r="B10" s="2">
        <v>58409</v>
      </c>
      <c r="C10" s="2">
        <v>59285</v>
      </c>
      <c r="D10" s="7">
        <v>60352</v>
      </c>
    </row>
    <row r="11" spans="1:4" ht="15" thickBot="1">
      <c r="A11" s="6">
        <v>8</v>
      </c>
      <c r="B11" s="2">
        <v>61148</v>
      </c>
      <c r="C11" s="2">
        <v>62065</v>
      </c>
      <c r="D11" s="7">
        <v>63182</v>
      </c>
    </row>
    <row r="12" spans="1:4" ht="15" thickBot="1">
      <c r="A12" s="6">
        <v>9</v>
      </c>
      <c r="B12" s="2">
        <v>63887</v>
      </c>
      <c r="C12" s="2">
        <v>64845</v>
      </c>
      <c r="D12" s="7">
        <v>66012</v>
      </c>
    </row>
    <row r="13" spans="1:4">
      <c r="A13" s="8">
        <v>10</v>
      </c>
      <c r="B13" s="9">
        <v>66625</v>
      </c>
      <c r="C13" s="9">
        <v>67624</v>
      </c>
      <c r="D13" s="10">
        <v>68842</v>
      </c>
    </row>
  </sheetData>
  <mergeCells count="1">
    <mergeCell ref="A1:A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PCL</vt:lpstr>
      <vt:lpstr>Instructors</vt:lpstr>
      <vt:lpstr>Sheet3</vt:lpstr>
      <vt:lpstr>Instructors!Print_Area</vt:lpstr>
      <vt:lpstr>PCL!Print_Area</vt:lpstr>
    </vt:vector>
  </TitlesOfParts>
  <Company>Algonquin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Algonquin College</dc:creator>
  <cp:lastModifiedBy>Ron &amp; Diane</cp:lastModifiedBy>
  <cp:lastPrinted>2017-11-09T16:42:41Z</cp:lastPrinted>
  <dcterms:created xsi:type="dcterms:W3CDTF">2017-11-09T15:27:12Z</dcterms:created>
  <dcterms:modified xsi:type="dcterms:W3CDTF">2017-11-12T10:36:50Z</dcterms:modified>
</cp:coreProperties>
</file>